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drawings/drawing3.xml" ContentType="application/vnd.openxmlformats-officedocument.drawing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 filterPrivacy="1" codeName="ThisWorkbook"/>
  <xr:revisionPtr revIDLastSave="0" documentId="8_{E4284752-8F86-4B88-BDE1-2793B9C0B020}" xr6:coauthVersionLast="47" xr6:coauthVersionMax="47" xr10:uidLastSave="{00000000-0000-0000-0000-000000000000}"/>
  <bookViews>
    <workbookView xWindow="3465" yWindow="3465" windowWidth="21600" windowHeight="11295" xr2:uid="{00000000-000D-0000-FFFF-FFFF00000000}"/>
  </bookViews>
  <sheets>
    <sheet name="Stories" sheetId="1" r:id="rId1"/>
    <sheet name="Submissions" sheetId="3" r:id="rId2"/>
    <sheet name="Publications" sheetId="4" r:id="rId3"/>
  </sheets>
  <definedNames>
    <definedName name="List_Publications">Table_Publications[Name]</definedName>
    <definedName name="List_Stories">Table_Stories[Title]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1" i="3" l="1"/>
  <c r="F10" i="3" l="1"/>
  <c r="B10" i="3"/>
  <c r="G5" i="4" l="1"/>
  <c r="F5" i="4"/>
  <c r="E5" i="4"/>
  <c r="G7" i="4"/>
  <c r="F7" i="4"/>
  <c r="E7" i="4"/>
  <c r="G6" i="4"/>
  <c r="F9" i="3"/>
  <c r="B9" i="3"/>
  <c r="B8" i="3"/>
  <c r="F6" i="4"/>
  <c r="E6" i="4"/>
  <c r="F6" i="3"/>
  <c r="B6" i="3"/>
  <c r="B7" i="3"/>
  <c r="F7" i="3"/>
  <c r="B5" i="3"/>
</calcChain>
</file>

<file path=xl/sharedStrings.xml><?xml version="1.0" encoding="utf-8"?>
<sst xmlns="http://schemas.openxmlformats.org/spreadsheetml/2006/main" count="74" uniqueCount="45">
  <si>
    <t>Title</t>
  </si>
  <si>
    <t>Word Count</t>
  </si>
  <si>
    <t>Summary</t>
  </si>
  <si>
    <t>Story Type</t>
  </si>
  <si>
    <t>Love After Love</t>
  </si>
  <si>
    <t>Call by Nightfall</t>
  </si>
  <si>
    <t>The Blue Wallpaper</t>
  </si>
  <si>
    <t>The Most Dangerous Suit</t>
  </si>
  <si>
    <t>Short story</t>
  </si>
  <si>
    <t>Blog post</t>
  </si>
  <si>
    <t>Promotion</t>
  </si>
  <si>
    <t>Status</t>
  </si>
  <si>
    <t xml:space="preserve"> </t>
  </si>
  <si>
    <t>In Progress</t>
  </si>
  <si>
    <t>Complete</t>
  </si>
  <si>
    <t>Inspirational house design story.</t>
  </si>
  <si>
    <t>A second chance love story.</t>
  </si>
  <si>
    <t>Promotional piece for a shirt designer.</t>
  </si>
  <si>
    <t>Name</t>
  </si>
  <si>
    <t>Young at Heart Magazine</t>
  </si>
  <si>
    <t>Get This!</t>
  </si>
  <si>
    <t>Digital Grounds</t>
  </si>
  <si>
    <t>Type</t>
  </si>
  <si>
    <t>SFWA</t>
  </si>
  <si>
    <t>Other</t>
  </si>
  <si>
    <t>Total 
Submissions</t>
  </si>
  <si>
    <t>Accepted</t>
  </si>
  <si>
    <t>Deadlines</t>
  </si>
  <si>
    <t>Every 3rd of the month</t>
  </si>
  <si>
    <t>Two weeks after request</t>
  </si>
  <si>
    <t>Every Mondays</t>
  </si>
  <si>
    <t>Total
Accepted</t>
  </si>
  <si>
    <t>Total 
Earnings</t>
  </si>
  <si>
    <t>Submitted</t>
  </si>
  <si>
    <t>Declined</t>
  </si>
  <si>
    <t>The Legendary Mission</t>
  </si>
  <si>
    <t>Quick story on a space mission.</t>
  </si>
  <si>
    <t>Story Title</t>
  </si>
  <si>
    <t>Publication Name</t>
  </si>
  <si>
    <t>Mild suspense fiction about a detective in secret.</t>
  </si>
  <si>
    <t>Date 
Submitted</t>
  </si>
  <si>
    <t>Date 
Published</t>
  </si>
  <si>
    <t>Payment 
Received</t>
  </si>
  <si>
    <t>Legacy Quarter</t>
  </si>
  <si>
    <t>Sports article on finals match.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</si>
</sst>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&quot;$&quot;\ #,##0.00"/>
  </numFmts>
  <fonts count="8" x14ac:knownFonts="1">
    <font>
      <sz val="10"/>
      <color theme="1"/>
      <name val="Lucida Fax"/>
      <family val="2"/>
      <scheme val="minor"/>
    </font>
    <font>
      <sz val="10"/>
      <color theme="1" tint="0.14999847407452621"/>
      <name val="Lucida Fax"/>
      <family val="2"/>
      <scheme val="minor"/>
    </font>
    <font>
      <sz val="10"/>
      <color theme="1" tint="0.249977111117893"/>
      <name val="Lucida Fax"/>
      <family val="2"/>
      <scheme val="minor"/>
    </font>
    <font>
      <sz val="11"/>
      <color theme="1" tint="0.14999847407452621"/>
      <name val="Consolas"/>
      <family val="3"/>
      <scheme val="major"/>
    </font>
    <font>
      <sz val="10"/>
      <color theme="1" tint="0.14999847407452621"/>
      <name val="Lucida Fax"/>
      <family val="1"/>
      <scheme val="minor"/>
    </font>
    <font>
      <sz val="10"/>
      <color theme="1" tint="0.249977111117893"/>
      <name val="Lucida Fax"/>
      <family val="1"/>
      <scheme val="minor"/>
    </font>
    <font>
      <sz val="10"/>
      <color rgb="FF262626"/>
      <name val="Lucida Fax"/>
      <family val="1"/>
      <scheme val="minor"/>
    </font>
    <font>
      <sz val="11"/>
      <color theme="0"/>
      <name val="Consolas"/>
      <family val="3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horizontal="left" vertical="center" wrapText="1" indent="1"/>
    </xf>
    <xf numFmtId="0" fontId="1" fillId="0" borderId="0" xfId="0" applyFont="1" applyAlignment="1">
      <alignment horizontal="center" vertical="center" wrapText="1"/>
    </xf>
    <xf numFmtId="3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 indent="1"/>
    </xf>
    <xf numFmtId="0" fontId="3" fillId="0" borderId="0" xfId="0" applyFont="1" applyAlignment="1">
      <alignment horizontal="center" vertical="center" wrapText="1"/>
    </xf>
    <xf numFmtId="3" fontId="3" fillId="0" borderId="0" xfId="0" applyNumberFormat="1" applyFont="1" applyAlignment="1">
      <alignment horizontal="center" vertical="center" wrapText="1"/>
    </xf>
    <xf numFmtId="14" fontId="4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 indent="1"/>
    </xf>
    <xf numFmtId="0" fontId="4" fillId="0" borderId="0" xfId="0" applyFont="1" applyAlignment="1">
      <alignment horizontal="center" vertical="center" wrapText="1"/>
    </xf>
    <xf numFmtId="164" fontId="4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164" fontId="6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14" fontId="5" fillId="0" borderId="0" xfId="0" applyNumberFormat="1" applyFont="1" applyAlignment="1">
      <alignment horizontal="left" vertical="center"/>
    </xf>
    <xf numFmtId="14" fontId="3" fillId="0" borderId="0" xfId="0" applyNumberFormat="1" applyFont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 wrapText="1"/>
    </xf>
    <xf numFmtId="3" fontId="4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 indent="1"/>
    </xf>
    <xf numFmtId="0" fontId="7" fillId="0" borderId="0" xfId="0" applyFont="1" applyAlignment="1">
      <alignment horizontal="center" vertical="center" wrapText="1"/>
    </xf>
    <xf numFmtId="164" fontId="7" fillId="0" borderId="0" xfId="0" applyNumberFormat="1" applyFont="1" applyAlignment="1">
      <alignment horizontal="center" vertical="center" wrapText="1"/>
    </xf>
  </cellXfs>
  <cellStyles count="1">
    <cellStyle name="Normal" xfId="0" builtinId="0" customBuiltin="1"/>
  </cellStyles>
  <dxfs count="31">
    <dxf>
      <font>
        <color theme="0"/>
      </font>
      <fill>
        <patternFill>
          <bgColor theme="1" tint="0.14996795556505021"/>
        </patternFill>
      </fill>
      <border>
        <left style="thin">
          <color theme="1" tint="0.34998626667073579"/>
        </left>
        <right style="thin">
          <color theme="1" tint="0.34998626667073579"/>
        </right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Lucida Fax"/>
        <scheme val="minor"/>
      </font>
      <numFmt numFmtId="164" formatCode="&quot;$&quot;\ #,##0.0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Lucida Fax"/>
        <scheme val="minor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Lucida Fax"/>
        <scheme val="minor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Lucida Fax"/>
        <scheme val="minor"/>
      </font>
      <numFmt numFmtId="0" formatCode="General"/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Lucida Fax"/>
        <scheme val="minor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Lucida Fax"/>
        <scheme val="minor"/>
      </font>
      <numFmt numFmtId="0" formatCode="General"/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262626"/>
        <name val="Lucida Fax"/>
        <scheme val="minor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onsolas"/>
        <family val="3"/>
        <scheme val="major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262626"/>
        <name val="Lucida Fax"/>
        <scheme val="minor"/>
      </font>
      <numFmt numFmtId="164" formatCode="&quot;$&quot;\ #,##0.0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Lucida Fax"/>
        <scheme val="minor"/>
      </font>
      <numFmt numFmtId="19" formatCode="m/d/yyyy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Lucida Fax"/>
        <scheme val="minor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Lucida Fax"/>
        <scheme val="minor"/>
      </font>
      <numFmt numFmtId="0" formatCode="General"/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Lucida Fax"/>
        <scheme val="minor"/>
      </font>
      <numFmt numFmtId="0" formatCode="General"/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Lucida Fax"/>
        <scheme val="minor"/>
      </font>
      <numFmt numFmtId="19" formatCode="m/d/yyyy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262626"/>
        <name val="Lucida Fax"/>
        <scheme val="minor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Consolas"/>
        <scheme val="major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Lucida Fax"/>
        <scheme val="minor"/>
      </font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Lucida Fax"/>
        <scheme val="minor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Lucida Fax"/>
        <scheme val="minor"/>
      </font>
      <numFmt numFmtId="3" formatCode="#,##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Lucida Fax"/>
        <scheme val="minor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Lucida Fax"/>
        <scheme val="minor"/>
      </font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Lucida Fax"/>
        <scheme val="minor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Consolas"/>
        <scheme val="major"/>
      </font>
      <alignment horizontal="center" vertical="center" textRotation="0" wrapText="1" indent="0" justifyLastLine="0" shrinkToFit="0" readingOrder="0"/>
    </dxf>
    <dxf>
      <fill>
        <patternFill patternType="solid">
          <fgColor theme="6" tint="0.79998168889431442"/>
          <bgColor theme="6" tint="0.79998168889431442"/>
        </patternFill>
      </fill>
    </dxf>
    <dxf>
      <fill>
        <patternFill patternType="solid">
          <fgColor theme="6" tint="0.79998168889431442"/>
          <bgColor theme="6" tint="0.79998168889431442"/>
        </patternFill>
      </fill>
    </dxf>
    <dxf>
      <font>
        <b/>
        <color theme="6" tint="-0.249977111117893"/>
      </font>
    </dxf>
    <dxf>
      <font>
        <b/>
        <color theme="6" tint="-0.249977111117893"/>
      </font>
    </dxf>
    <dxf>
      <font>
        <b/>
        <color theme="6" tint="-0.249977111117893"/>
      </font>
      <border>
        <top style="thin">
          <color theme="6"/>
        </top>
      </border>
    </dxf>
    <dxf>
      <font>
        <b val="0"/>
        <i val="0"/>
        <color theme="6" tint="-0.249977111117893"/>
      </font>
      <border>
        <bottom style="thin">
          <color theme="6"/>
        </bottom>
      </border>
    </dxf>
    <dxf>
      <font>
        <color theme="6" tint="-0.249977111117893"/>
      </font>
      <border>
        <top style="thin">
          <color theme="6"/>
        </top>
        <bottom style="thin">
          <color theme="6"/>
        </bottom>
      </border>
    </dxf>
  </dxfs>
  <tableStyles count="1" defaultTableStyle="TableStyleMedium2" defaultPivotStyle="PivotStyleLight16">
    <tableStyle name="TableStyleLight4 2" pivot="0" count="7" xr9:uid="{00000000-0011-0000-FFFF-FFFF00000000}">
      <tableStyleElement type="wholeTable" dxfId="30"/>
      <tableStyleElement type="headerRow" dxfId="29"/>
      <tableStyleElement type="totalRow" dxfId="28"/>
      <tableStyleElement type="firstColumn" dxfId="27"/>
      <tableStyleElement type="lastColumn" dxfId="26"/>
      <tableStyleElement type="firstRowStripe" dxfId="25"/>
      <tableStyleElement type="firstColumnStripe" dxfId="24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31494</xdr:colOff>
      <xdr:row>1</xdr:row>
      <xdr:rowOff>0</xdr:rowOff>
    </xdr:from>
    <xdr:to>
      <xdr:col>5</xdr:col>
      <xdr:colOff>3465103</xdr:colOff>
      <xdr:row>2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5794" y="114300"/>
          <a:ext cx="8805709" cy="1562100"/>
        </a:xfrm>
        <a:prstGeom prst="rect">
          <a:avLst/>
        </a:prstGeom>
      </xdr:spPr>
    </xdr:pic>
    <xdr:clientData/>
  </xdr:twoCellAnchor>
  <xdr:twoCellAnchor>
    <xdr:from>
      <xdr:col>1</xdr:col>
      <xdr:colOff>419100</xdr:colOff>
      <xdr:row>1</xdr:row>
      <xdr:rowOff>336379</xdr:rowOff>
    </xdr:from>
    <xdr:to>
      <xdr:col>5</xdr:col>
      <xdr:colOff>76200</xdr:colOff>
      <xdr:row>1</xdr:row>
      <xdr:rowOff>1222204</xdr:rowOff>
    </xdr:to>
    <xdr:sp macro="" textlink="">
      <xdr:nvSpPr>
        <xdr:cNvPr id="9" name="TextBox 8" descr="Stories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533400" y="450679"/>
          <a:ext cx="5029200" cy="885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sz="3600">
              <a:solidFill>
                <a:schemeClr val="bg1"/>
              </a:solidFill>
              <a:latin typeface="Copperplate Gothic Bold" panose="020E0705020206020404" pitchFamily="34" charset="0"/>
            </a:rPr>
            <a:t>Stories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31494</xdr:colOff>
      <xdr:row>1</xdr:row>
      <xdr:rowOff>0</xdr:rowOff>
    </xdr:from>
    <xdr:to>
      <xdr:col>6</xdr:col>
      <xdr:colOff>1102903</xdr:colOff>
      <xdr:row>2</xdr:row>
      <xdr:rowOff>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5794" y="114300"/>
          <a:ext cx="8805709" cy="1562100"/>
        </a:xfrm>
        <a:prstGeom prst="rect">
          <a:avLst/>
        </a:prstGeom>
      </xdr:spPr>
    </xdr:pic>
    <xdr:clientData/>
  </xdr:twoCellAnchor>
  <xdr:twoCellAnchor>
    <xdr:from>
      <xdr:col>1</xdr:col>
      <xdr:colOff>419100</xdr:colOff>
      <xdr:row>1</xdr:row>
      <xdr:rowOff>336379</xdr:rowOff>
    </xdr:from>
    <xdr:to>
      <xdr:col>4</xdr:col>
      <xdr:colOff>257176</xdr:colOff>
      <xdr:row>1</xdr:row>
      <xdr:rowOff>1222204</xdr:rowOff>
    </xdr:to>
    <xdr:sp macro="" textlink="">
      <xdr:nvSpPr>
        <xdr:cNvPr id="3" name="TextBox 2" descr="Submissions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533400" y="450679"/>
          <a:ext cx="5343526" cy="885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sz="3600">
              <a:solidFill>
                <a:schemeClr val="bg1"/>
              </a:solidFill>
              <a:latin typeface="Copperplate Gothic Bold" panose="020E0705020206020404" pitchFamily="34" charset="0"/>
            </a:rPr>
            <a:t>Submissions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31494</xdr:colOff>
      <xdr:row>1</xdr:row>
      <xdr:rowOff>0</xdr:rowOff>
    </xdr:from>
    <xdr:to>
      <xdr:col>6</xdr:col>
      <xdr:colOff>1102903</xdr:colOff>
      <xdr:row>2</xdr:row>
      <xdr:rowOff>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5794" y="114300"/>
          <a:ext cx="8805709" cy="1562100"/>
        </a:xfrm>
        <a:prstGeom prst="rect">
          <a:avLst/>
        </a:prstGeom>
      </xdr:spPr>
    </xdr:pic>
    <xdr:clientData/>
  </xdr:twoCellAnchor>
  <xdr:twoCellAnchor>
    <xdr:from>
      <xdr:col>1</xdr:col>
      <xdr:colOff>419100</xdr:colOff>
      <xdr:row>1</xdr:row>
      <xdr:rowOff>336379</xdr:rowOff>
    </xdr:from>
    <xdr:to>
      <xdr:col>4</xdr:col>
      <xdr:colOff>238125</xdr:colOff>
      <xdr:row>1</xdr:row>
      <xdr:rowOff>1222204</xdr:rowOff>
    </xdr:to>
    <xdr:sp macro="" textlink="">
      <xdr:nvSpPr>
        <xdr:cNvPr id="3" name="TextBox 2" descr="Publications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 txBox="1"/>
      </xdr:nvSpPr>
      <xdr:spPr>
        <a:xfrm>
          <a:off x="533400" y="450679"/>
          <a:ext cx="5324475" cy="885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sz="3600">
              <a:solidFill>
                <a:schemeClr val="bg1"/>
              </a:solidFill>
              <a:latin typeface="Copperplate Gothic Bold" panose="020E0705020206020404" pitchFamily="34" charset="0"/>
            </a:rPr>
            <a:t>Publications</a:t>
          </a:r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Stories" displayName="Table_Stories" ref="B4:F10" totalsRowShown="0" headerRowDxfId="23" dataDxfId="22">
  <autoFilter ref="B4:F10" xr:uid="{00000000-0009-0000-0100-000001000000}"/>
  <tableColumns count="5">
    <tableColumn id="1" xr3:uid="{00000000-0010-0000-0000-000001000000}" name="Title" dataDxfId="21"/>
    <tableColumn id="2" xr3:uid="{00000000-0010-0000-0000-000002000000}" name="Status" dataDxfId="20"/>
    <tableColumn id="3" xr3:uid="{00000000-0010-0000-0000-000003000000}" name="Word Count" dataDxfId="19"/>
    <tableColumn id="4" xr3:uid="{00000000-0010-0000-0000-000004000000}" name="Story Type" dataDxfId="18"/>
    <tableColumn id="5" xr3:uid="{00000000-0010-0000-0000-000005000000}" name="Summary" dataDxfId="17"/>
  </tableColumns>
  <tableStyleInfo name="TableStyleMedium13" showFirstColumn="0" showLastColumn="0" showRowStripes="1" showColumnStripes="0"/>
  <extLst>
    <ext xmlns:x14="http://schemas.microsoft.com/office/spreadsheetml/2009/9/main" uri="{504A1905-F514-4f6f-8877-14C23A59335A}">
      <x14:table altTextSummary="Table containing data about your stories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_Submissions" displayName="Table_Submissions" ref="B4:G11" totalsRowShown="0" headerRowDxfId="16" dataDxfId="15">
  <autoFilter ref="B4:G11" xr:uid="{00000000-0009-0000-0100-000002000000}"/>
  <tableColumns count="6">
    <tableColumn id="1" xr3:uid="{00000000-0010-0000-0100-000001000000}" name="Date _x000a_Submitted" dataDxfId="14"/>
    <tableColumn id="2" xr3:uid="{00000000-0010-0000-0100-000002000000}" name="Story Title" dataDxfId="13"/>
    <tableColumn id="3" xr3:uid="{00000000-0010-0000-0100-000003000000}" name="Publication Name" dataDxfId="12"/>
    <tableColumn id="4" xr3:uid="{00000000-0010-0000-0100-000004000000}" name="Status" dataDxfId="11"/>
    <tableColumn id="5" xr3:uid="{00000000-0010-0000-0100-000005000000}" name="Date _x000a_Published" dataDxfId="10"/>
    <tableColumn id="6" xr3:uid="{00000000-0010-0000-0100-000006000000}" name="Payment _x000a_Received" dataDxfId="9"/>
  </tableColumns>
  <tableStyleInfo name="TableStyleMedium12" showFirstColumn="0" showLastColumn="0" showRowStripes="1" showColumnStripes="0"/>
  <extLst>
    <ext xmlns:x14="http://schemas.microsoft.com/office/spreadsheetml/2009/9/main" uri="{504A1905-F514-4f6f-8877-14C23A59335A}">
      <x14:table altTextSummary="Table containing data about your submissions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e_Publications" displayName="Table_Publications" ref="B4:G7" totalsRowShown="0" headerRowDxfId="8" dataDxfId="7">
  <autoFilter ref="B4:G7" xr:uid="{00000000-0009-0000-0100-000003000000}"/>
  <tableColumns count="6">
    <tableColumn id="1" xr3:uid="{00000000-0010-0000-0200-000001000000}" name="Name" dataDxfId="6"/>
    <tableColumn id="2" xr3:uid="{00000000-0010-0000-0200-000002000000}" name="Type" dataDxfId="5"/>
    <tableColumn id="6" xr3:uid="{00000000-0010-0000-0200-000006000000}" name="Deadlines" dataDxfId="4"/>
    <tableColumn id="3" xr3:uid="{00000000-0010-0000-0200-000003000000}" name="Total _x000a_Submissions" dataDxfId="3">
      <calculatedColumnFormula>COUNTIF(Table_Submissions[Publication Name],Table_Publications[[#This Row],[Name]])</calculatedColumnFormula>
    </tableColumn>
    <tableColumn id="4" xr3:uid="{00000000-0010-0000-0200-000004000000}" name="Total_x000a_Accepted" dataDxfId="2">
      <calculatedColumnFormula>COUNTIFS(Table_Submissions[Publication Name],Table_Publications[[#This Row],[Name]],Table_Submissions[Status],"Accepted")</calculatedColumnFormula>
    </tableColumn>
    <tableColumn id="5" xr3:uid="{00000000-0010-0000-0200-000005000000}" name="Total _x000a_Earnings" dataDxfId="1">
      <calculatedColumnFormula>SUMIF(Table_Submissions[Publication Name],Table_Publications[[#This Row],[Name]],Table_Submissions[Payment 
Received])</calculatedColumnFormula>
    </tableColumn>
  </tableColumns>
  <tableStyleInfo name="TableStyleMedium14" showFirstColumn="0" showLastColumn="0" showRowStripes="1" showColumnStripes="0"/>
  <extLst>
    <ext xmlns:x14="http://schemas.microsoft.com/office/spreadsheetml/2009/9/main" uri="{504A1905-F514-4f6f-8877-14C23A59335A}">
      <x14:table altTextSummary="Table containing data about different publications"/>
    </ext>
  </extLst>
</table>
</file>

<file path=xl/theme/theme1.xml><?xml version="1.0" encoding="utf-8"?>
<a:theme xmlns:a="http://schemas.openxmlformats.org/drawingml/2006/main" name="Office Theme">
  <a:themeElements>
    <a:clrScheme name="Custom 80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B5560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Custom 93">
      <a:majorFont>
        <a:latin typeface="Consolas"/>
        <a:ea typeface=""/>
        <a:cs typeface=""/>
      </a:majorFont>
      <a:minorFont>
        <a:latin typeface="Lucida Fax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G10"/>
  <sheetViews>
    <sheetView showGridLines="0" tabSelected="1" workbookViewId="0">
      <selection activeCell="C3" sqref="C3"/>
    </sheetView>
  </sheetViews>
  <sheetFormatPr defaultColWidth="9" defaultRowHeight="21" customHeight="1" x14ac:dyDescent="0.2"/>
  <cols>
    <col min="1" max="1" width="1.5" style="2" customWidth="1"/>
    <col min="2" max="2" width="26.625" style="1" customWidth="1"/>
    <col min="3" max="3" width="14.625" style="2" customWidth="1"/>
    <col min="4" max="4" width="14.625" style="3" customWidth="1"/>
    <col min="5" max="5" width="14.625" style="2" customWidth="1"/>
    <col min="6" max="6" width="45.625" style="1" customWidth="1"/>
    <col min="7" max="8" width="1.625" style="2" customWidth="1"/>
    <col min="9" max="11" width="1.5" style="2" customWidth="1"/>
    <col min="12" max="16384" width="9" style="2"/>
  </cols>
  <sheetData>
    <row r="1" spans="2:7" ht="9" customHeight="1" x14ac:dyDescent="0.2">
      <c r="G1" s="4" t="s">
        <v>12</v>
      </c>
    </row>
    <row r="2" spans="2:7" ht="123" customHeight="1" x14ac:dyDescent="0.2">
      <c r="B2" s="14"/>
    </row>
    <row r="3" spans="2:7" ht="28.5" customHeight="1" x14ac:dyDescent="0.2"/>
    <row r="4" spans="2:7" ht="39.950000000000003" customHeight="1" x14ac:dyDescent="0.2">
      <c r="B4" s="5" t="s">
        <v>0</v>
      </c>
      <c r="C4" s="6" t="s">
        <v>11</v>
      </c>
      <c r="D4" s="7" t="s">
        <v>1</v>
      </c>
      <c r="E4" s="6" t="s">
        <v>3</v>
      </c>
      <c r="F4" s="5" t="s">
        <v>2</v>
      </c>
    </row>
    <row r="5" spans="2:7" ht="21" customHeight="1" x14ac:dyDescent="0.2">
      <c r="B5" s="1" t="s">
        <v>5</v>
      </c>
      <c r="C5" s="2" t="s">
        <v>14</v>
      </c>
      <c r="D5" s="3">
        <v>5710</v>
      </c>
      <c r="E5" s="2" t="s">
        <v>8</v>
      </c>
      <c r="F5" s="1" t="s">
        <v>39</v>
      </c>
    </row>
    <row r="6" spans="2:7" ht="21" customHeight="1" x14ac:dyDescent="0.2">
      <c r="B6" s="1" t="s">
        <v>6</v>
      </c>
      <c r="C6" s="2" t="s">
        <v>14</v>
      </c>
      <c r="D6" s="3">
        <v>4525</v>
      </c>
      <c r="E6" s="2" t="s">
        <v>8</v>
      </c>
      <c r="F6" s="1" t="s">
        <v>15</v>
      </c>
    </row>
    <row r="7" spans="2:7" ht="21" customHeight="1" x14ac:dyDescent="0.2">
      <c r="B7" s="1" t="s">
        <v>4</v>
      </c>
      <c r="C7" s="2" t="s">
        <v>14</v>
      </c>
      <c r="D7" s="3">
        <v>438</v>
      </c>
      <c r="E7" s="2" t="s">
        <v>9</v>
      </c>
      <c r="F7" s="1" t="s">
        <v>16</v>
      </c>
    </row>
    <row r="8" spans="2:7" ht="21" customHeight="1" x14ac:dyDescent="0.2">
      <c r="B8" s="1" t="s">
        <v>7</v>
      </c>
      <c r="C8" s="2" t="s">
        <v>13</v>
      </c>
      <c r="D8" s="3">
        <v>550</v>
      </c>
      <c r="E8" s="2" t="s">
        <v>10</v>
      </c>
      <c r="F8" s="1" t="s">
        <v>17</v>
      </c>
    </row>
    <row r="9" spans="2:7" ht="21" customHeight="1" x14ac:dyDescent="0.2">
      <c r="B9" s="1" t="s">
        <v>35</v>
      </c>
      <c r="C9" s="2" t="s">
        <v>14</v>
      </c>
      <c r="D9" s="3">
        <v>520</v>
      </c>
      <c r="E9" s="2" t="s">
        <v>9</v>
      </c>
      <c r="F9" s="1" t="s">
        <v>36</v>
      </c>
    </row>
    <row r="10" spans="2:7" ht="21" customHeight="1" x14ac:dyDescent="0.2">
      <c r="B10" s="9" t="s">
        <v>43</v>
      </c>
      <c r="C10" s="10" t="s">
        <v>14</v>
      </c>
      <c r="D10" s="19">
        <v>290</v>
      </c>
      <c r="E10" s="10" t="s">
        <v>9</v>
      </c>
      <c r="F10" s="9" t="s">
        <v>44</v>
      </c>
    </row>
  </sheetData>
  <dataValidations count="8">
    <dataValidation type="list" allowBlank="1" showInputMessage="1" showErrorMessage="1" sqref="C8 C5:C6" xr:uid="{00000000-0002-0000-0000-000000000000}">
      <formula1>"In Progress, Complete, Hiatus"</formula1>
    </dataValidation>
    <dataValidation type="list" allowBlank="1" showInputMessage="1" showErrorMessage="1" sqref="C7" xr:uid="{00000000-0002-0000-0000-000001000000}">
      <formula1>"In Progress, Complete, On Hold"</formula1>
    </dataValidation>
    <dataValidation allowBlank="1" showInputMessage="1" showErrorMessage="1" promptTitle="Writing Submissions Tracker" prompt="_x000a_Use this tab to record details of your stories. _x000a__x000a_Enter your available markets to the Publications tab._x000a__x000a_Use Submissions tab to track your writing submissions." sqref="A1" xr:uid="{00000000-0002-0000-0000-000002000000}"/>
    <dataValidation allowBlank="1" showInputMessage="1" showErrorMessage="1" prompt="Enter title of story in this column" sqref="B4" xr:uid="{00000000-0002-0000-0000-000003000000}"/>
    <dataValidation allowBlank="1" showInputMessage="1" showErrorMessage="1" prompt="Select status of story from the dropdown options" sqref="C4" xr:uid="{00000000-0002-0000-0000-000004000000}"/>
    <dataValidation allowBlank="1" showInputMessage="1" showErrorMessage="1" prompt="Enter the word count of the story in this column" sqref="D4" xr:uid="{00000000-0002-0000-0000-000005000000}"/>
    <dataValidation allowBlank="1" showInputMessage="1" showErrorMessage="1" prompt="Enter type of story in this column" sqref="E4" xr:uid="{00000000-0002-0000-0000-000006000000}"/>
    <dataValidation allowBlank="1" showInputMessage="1" showErrorMessage="1" prompt="Enter a quick summary of the story in this column" sqref="F4" xr:uid="{00000000-0002-0000-0000-000007000000}"/>
  </dataValidations>
  <printOptions horizontalCentered="1"/>
  <pageMargins left="0.3" right="0.3" top="0.5" bottom="0.5" header="0.3" footer="0.3"/>
  <pageSetup orientation="landscape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1:H11"/>
  <sheetViews>
    <sheetView showGridLines="0" workbookViewId="0">
      <selection activeCell="D3" sqref="D3"/>
    </sheetView>
  </sheetViews>
  <sheetFormatPr defaultColWidth="9" defaultRowHeight="21" customHeight="1" x14ac:dyDescent="0.2"/>
  <cols>
    <col min="1" max="1" width="1.5" style="10" customWidth="1"/>
    <col min="2" max="2" width="14.625" style="8" customWidth="1"/>
    <col min="3" max="3" width="28.625" style="9" customWidth="1"/>
    <col min="4" max="4" width="29" style="9" customWidth="1"/>
    <col min="5" max="5" width="14.625" style="10" customWidth="1"/>
    <col min="6" max="6" width="14.625" style="8" customWidth="1"/>
    <col min="7" max="7" width="14.625" style="11" customWidth="1"/>
    <col min="8" max="9" width="1.625" style="10" customWidth="1"/>
    <col min="10" max="12" width="1.5" style="10" customWidth="1"/>
    <col min="13" max="16384" width="9" style="10"/>
  </cols>
  <sheetData>
    <row r="1" spans="2:8" ht="9" customHeight="1" x14ac:dyDescent="0.2">
      <c r="H1" s="12" t="s">
        <v>12</v>
      </c>
    </row>
    <row r="2" spans="2:8" ht="123" customHeight="1" x14ac:dyDescent="0.2">
      <c r="B2" s="15"/>
    </row>
    <row r="3" spans="2:8" ht="28.5" customHeight="1" x14ac:dyDescent="0.2"/>
    <row r="4" spans="2:8" ht="39.950000000000003" customHeight="1" x14ac:dyDescent="0.2">
      <c r="B4" s="16" t="s">
        <v>40</v>
      </c>
      <c r="C4" s="6" t="s">
        <v>37</v>
      </c>
      <c r="D4" s="6" t="s">
        <v>38</v>
      </c>
      <c r="E4" s="6" t="s">
        <v>11</v>
      </c>
      <c r="F4" s="16" t="s">
        <v>41</v>
      </c>
      <c r="G4" s="17" t="s">
        <v>42</v>
      </c>
    </row>
    <row r="5" spans="2:8" ht="21" customHeight="1" x14ac:dyDescent="0.2">
      <c r="B5" s="8">
        <f ca="1">TODAY()-21</f>
        <v>45553</v>
      </c>
      <c r="C5" s="9" t="s">
        <v>5</v>
      </c>
      <c r="D5" s="9" t="s">
        <v>19</v>
      </c>
      <c r="E5" s="10" t="s">
        <v>34</v>
      </c>
      <c r="G5" s="13"/>
    </row>
    <row r="6" spans="2:8" ht="21" customHeight="1" x14ac:dyDescent="0.2">
      <c r="B6" s="8">
        <f ca="1">TODAY()-9</f>
        <v>45565</v>
      </c>
      <c r="C6" s="9" t="s">
        <v>6</v>
      </c>
      <c r="D6" s="9" t="s">
        <v>19</v>
      </c>
      <c r="E6" s="10" t="s">
        <v>26</v>
      </c>
      <c r="F6" s="8">
        <f ca="1">TODAY()-4</f>
        <v>45570</v>
      </c>
      <c r="G6" s="13">
        <v>300</v>
      </c>
    </row>
    <row r="7" spans="2:8" ht="21" customHeight="1" x14ac:dyDescent="0.2">
      <c r="B7" s="8">
        <f ca="1">TODAY()-9</f>
        <v>45565</v>
      </c>
      <c r="C7" s="9" t="s">
        <v>6</v>
      </c>
      <c r="D7" s="9" t="s">
        <v>21</v>
      </c>
      <c r="E7" s="10" t="s">
        <v>26</v>
      </c>
      <c r="F7" s="8">
        <f ca="1">TODAY()-2</f>
        <v>45572</v>
      </c>
      <c r="G7" s="13">
        <v>350</v>
      </c>
    </row>
    <row r="8" spans="2:8" ht="21" customHeight="1" x14ac:dyDescent="0.2">
      <c r="B8" s="8">
        <f ca="1">TODAY()-7</f>
        <v>45567</v>
      </c>
      <c r="C8" s="9" t="s">
        <v>4</v>
      </c>
      <c r="D8" s="9" t="s">
        <v>20</v>
      </c>
      <c r="E8" s="10" t="s">
        <v>33</v>
      </c>
      <c r="G8" s="13"/>
    </row>
    <row r="9" spans="2:8" ht="21" customHeight="1" x14ac:dyDescent="0.2">
      <c r="B9" s="8">
        <f ca="1">TODAY()-6</f>
        <v>45568</v>
      </c>
      <c r="C9" s="9" t="s">
        <v>35</v>
      </c>
      <c r="D9" s="9" t="s">
        <v>21</v>
      </c>
      <c r="E9" s="10" t="s">
        <v>26</v>
      </c>
      <c r="F9" s="8">
        <f ca="1">TODAY()-4</f>
        <v>45570</v>
      </c>
      <c r="G9" s="13">
        <v>150</v>
      </c>
    </row>
    <row r="10" spans="2:8" ht="21" customHeight="1" x14ac:dyDescent="0.2">
      <c r="B10" s="8">
        <f ca="1">TODAY()-6</f>
        <v>45568</v>
      </c>
      <c r="C10" s="9" t="s">
        <v>43</v>
      </c>
      <c r="D10" s="9" t="s">
        <v>20</v>
      </c>
      <c r="E10" s="10" t="s">
        <v>26</v>
      </c>
      <c r="F10" s="8">
        <f ca="1">TODAY()-3</f>
        <v>45571</v>
      </c>
      <c r="G10" s="13">
        <v>100</v>
      </c>
    </row>
    <row r="11" spans="2:8" ht="21" customHeight="1" x14ac:dyDescent="0.2">
      <c r="B11" s="8">
        <f ca="1">TODAY()-6</f>
        <v>45568</v>
      </c>
      <c r="C11" s="9" t="s">
        <v>43</v>
      </c>
      <c r="D11" s="9" t="s">
        <v>21</v>
      </c>
      <c r="E11" s="10" t="s">
        <v>33</v>
      </c>
      <c r="G11" s="13"/>
    </row>
  </sheetData>
  <conditionalFormatting sqref="E5:E11">
    <cfRule type="cellIs" dxfId="0" priority="1" operator="equal">
      <formula>"Accepted"</formula>
    </cfRule>
  </conditionalFormatting>
  <dataValidations count="10">
    <dataValidation type="list" allowBlank="1" showInputMessage="1" showErrorMessage="1" sqref="D5:D11" xr:uid="{00000000-0002-0000-0100-000000000000}">
      <formula1>List_Publications</formula1>
    </dataValidation>
    <dataValidation type="list" allowBlank="1" showInputMessage="1" showErrorMessage="1" sqref="C5:C11" xr:uid="{00000000-0002-0000-0100-000001000000}">
      <formula1>List_Stories</formula1>
    </dataValidation>
    <dataValidation type="list" allowBlank="1" showInputMessage="1" showErrorMessage="1" sqref="E5:E11" xr:uid="{00000000-0002-0000-0100-000002000000}">
      <formula1>"Submitted, Accepted, Declined, Hiatus, Withdrawn"</formula1>
    </dataValidation>
    <dataValidation allowBlank="1" showInputMessage="1" showErrorMessage="1" prompt="Enter your writing submissions to the table below._x000a__x000a_Column C is a dropdown field from the Stories tab. Column D is a dropdown field from the Publications tab." sqref="A1" xr:uid="{00000000-0002-0000-0100-000003000000}"/>
    <dataValidation allowBlank="1" showInputMessage="1" showErrorMessage="1" prompt="Enter date of submission of story in this column" sqref="B4" xr:uid="{00000000-0002-0000-0100-000004000000}"/>
    <dataValidation allowBlank="1" showInputMessage="1" showErrorMessage="1" prompt="Select the title of the story from the dropdown list._x000a__x000a_The dropdown options are automatically read from the Stories tab." sqref="C4" xr:uid="{00000000-0002-0000-0100-000005000000}"/>
    <dataValidation allowBlank="1" showInputMessage="1" showErrorMessage="1" prompt="Select the publication name from the dropdown list._x000a__x000a_The dropdown options are automatically read from the Publications tab." sqref="D4" xr:uid="{00000000-0002-0000-0100-000006000000}"/>
    <dataValidation allowBlank="1" showInputMessage="1" showErrorMessage="1" prompt="Select status of the submitted from the dropdown options" sqref="E4" xr:uid="{00000000-0002-0000-0100-000007000000}"/>
    <dataValidation allowBlank="1" showInputMessage="1" showErrorMessage="1" prompt="Enter published date of the story in this column" sqref="F4" xr:uid="{00000000-0002-0000-0100-000008000000}"/>
    <dataValidation allowBlank="1" showInputMessage="1" showErrorMessage="1" prompt="Enter payment received for the story in this column" sqref="G4" xr:uid="{00000000-0002-0000-0100-000009000000}"/>
  </dataValidations>
  <printOptions horizontalCentered="1"/>
  <pageMargins left="0.3" right="0.3" top="0.5" bottom="0.5" header="0.3" footer="0.3"/>
  <pageSetup orientation="landscape" r:id="rId1"/>
  <drawing r:id="rId2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B1:H7"/>
  <sheetViews>
    <sheetView showGridLines="0" workbookViewId="0">
      <selection activeCell="D9" sqref="D9"/>
    </sheetView>
  </sheetViews>
  <sheetFormatPr defaultColWidth="9" defaultRowHeight="21" customHeight="1" x14ac:dyDescent="0.2"/>
  <cols>
    <col min="1" max="1" width="1.5" style="2" customWidth="1"/>
    <col min="2" max="2" width="26.625" style="1" customWidth="1"/>
    <col min="3" max="3" width="14.625" style="2" customWidth="1"/>
    <col min="4" max="4" width="31" style="1" customWidth="1"/>
    <col min="5" max="6" width="14.625" style="2" customWidth="1"/>
    <col min="7" max="7" width="14.625" style="18" customWidth="1"/>
    <col min="8" max="9" width="1.625" style="2" customWidth="1"/>
    <col min="10" max="12" width="1.5" style="2" customWidth="1"/>
    <col min="13" max="16384" width="9" style="2"/>
  </cols>
  <sheetData>
    <row r="1" spans="2:8" ht="9" customHeight="1" x14ac:dyDescent="0.2">
      <c r="H1" s="4" t="s">
        <v>12</v>
      </c>
    </row>
    <row r="2" spans="2:8" ht="123" customHeight="1" x14ac:dyDescent="0.2">
      <c r="B2" s="14"/>
    </row>
    <row r="3" spans="2:8" ht="28.5" customHeight="1" x14ac:dyDescent="0.2"/>
    <row r="4" spans="2:8" ht="39.950000000000003" customHeight="1" x14ac:dyDescent="0.2">
      <c r="B4" s="20" t="s">
        <v>18</v>
      </c>
      <c r="C4" s="21" t="s">
        <v>22</v>
      </c>
      <c r="D4" s="20" t="s">
        <v>27</v>
      </c>
      <c r="E4" s="21" t="s">
        <v>25</v>
      </c>
      <c r="F4" s="21" t="s">
        <v>31</v>
      </c>
      <c r="G4" s="22" t="s">
        <v>32</v>
      </c>
    </row>
    <row r="5" spans="2:8" ht="21" customHeight="1" x14ac:dyDescent="0.2">
      <c r="B5" s="1" t="s">
        <v>21</v>
      </c>
      <c r="C5" s="2" t="s">
        <v>24</v>
      </c>
      <c r="D5" s="1" t="s">
        <v>29</v>
      </c>
      <c r="E5" s="2">
        <f>COUNTIF(Table_Submissions[Publication Name],Table_Publications[[#This Row],[Name]])</f>
        <v>3</v>
      </c>
      <c r="F5" s="2">
        <f>COUNTIFS(Table_Submissions[Publication Name],Table_Publications[[#This Row],[Name]],Table_Submissions[Status],"Accepted")</f>
        <v>2</v>
      </c>
      <c r="G5" s="18">
        <f>SUMIF(Table_Submissions[Publication Name],Table_Publications[[#This Row],[Name]],Table_Submissions[Payment 
Received])</f>
        <v>500</v>
      </c>
    </row>
    <row r="6" spans="2:8" ht="21" customHeight="1" x14ac:dyDescent="0.2">
      <c r="B6" s="1" t="s">
        <v>19</v>
      </c>
      <c r="C6" s="2" t="s">
        <v>23</v>
      </c>
      <c r="D6" s="1" t="s">
        <v>28</v>
      </c>
      <c r="E6" s="2">
        <f>COUNTIF(Table_Submissions[Publication Name],Table_Publications[[#This Row],[Name]])</f>
        <v>2</v>
      </c>
      <c r="F6" s="2">
        <f>COUNTIFS(Table_Submissions[Publication Name],Table_Publications[[#This Row],[Name]],Table_Submissions[Status],"Accepted")</f>
        <v>1</v>
      </c>
      <c r="G6" s="18">
        <f>SUMIF(Table_Submissions[Publication Name],Table_Publications[[#This Row],[Name]],Table_Submissions[Payment 
Received])</f>
        <v>300</v>
      </c>
    </row>
    <row r="7" spans="2:8" ht="21" customHeight="1" x14ac:dyDescent="0.2">
      <c r="B7" s="1" t="s">
        <v>20</v>
      </c>
      <c r="C7" s="2" t="s">
        <v>23</v>
      </c>
      <c r="D7" s="1" t="s">
        <v>30</v>
      </c>
      <c r="E7" s="2">
        <f>COUNTIF(Table_Submissions[Publication Name],Table_Publications[[#This Row],[Name]])</f>
        <v>2</v>
      </c>
      <c r="F7" s="2">
        <f>COUNTIFS(Table_Submissions[Publication Name],Table_Publications[[#This Row],[Name]],Table_Submissions[Status],"Accepted")</f>
        <v>1</v>
      </c>
      <c r="G7" s="18">
        <f>SUMIF(Table_Submissions[Publication Name],Table_Publications[[#This Row],[Name]],Table_Submissions[Payment 
Received])</f>
        <v>100</v>
      </c>
    </row>
  </sheetData>
  <conditionalFormatting sqref="G5:G7">
    <cfRule type="dataBar" priority="1">
      <dataBar>
        <cfvo type="min"/>
        <cfvo type="max"/>
        <color theme="5" tint="0.59999389629810485"/>
      </dataBar>
      <extLst>
        <ext xmlns:x14="http://schemas.microsoft.com/office/spreadsheetml/2009/9/main" uri="{B025F937-C7B1-47D3-B67F-A62EFF666E3E}">
          <x14:id>{B898CD5E-696C-4CE9-9D43-6671197BD61A}</x14:id>
        </ext>
      </extLst>
    </cfRule>
  </conditionalFormatting>
  <dataValidations count="8">
    <dataValidation allowBlank="1" showInputMessage="1" showErrorMessage="1" prompt="Enter details of target publications to the table below._x000a__x000a_Columns E, F, and G are automatically calculated from the Submissions tab." sqref="A1" xr:uid="{00000000-0002-0000-0200-000000000000}"/>
    <dataValidation allowBlank="1" showInputMessage="1" showErrorMessage="1" prompt="Enter name of publication in this column" sqref="B4" xr:uid="{00000000-0002-0000-0200-000001000000}"/>
    <dataValidation allowBlank="1" showInputMessage="1" showErrorMessage="1" prompt="Select type of publication from the dropdown options" sqref="C4" xr:uid="{00000000-0002-0000-0200-000002000000}"/>
    <dataValidation allowBlank="1" showInputMessage="1" showErrorMessage="1" prompt="Enter deadline notes for the publication" sqref="D4" xr:uid="{00000000-0002-0000-0200-000003000000}"/>
    <dataValidation allowBlank="1" showInputMessage="1" showErrorMessage="1" prompt="This column automatically calculates the total submissions for each publication" sqref="E4" xr:uid="{00000000-0002-0000-0200-000004000000}"/>
    <dataValidation allowBlank="1" showInputMessage="1" showErrorMessage="1" prompt="This column automatically calculates the total accepted submissions for each publication" sqref="F4" xr:uid="{00000000-0002-0000-0200-000005000000}"/>
    <dataValidation allowBlank="1" showInputMessage="1" showErrorMessage="1" prompt="This column automatically calculates the total earnings for each publication. Data bars formatting is also setup." sqref="G4" xr:uid="{00000000-0002-0000-0200-000006000000}"/>
    <dataValidation type="list" allowBlank="1" showInputMessage="1" showErrorMessage="1" sqref="C5:C7" xr:uid="{00000000-0002-0000-0200-000007000000}">
      <formula1>"SFWA, Semi-Pro, Closed, Other"</formula1>
    </dataValidation>
  </dataValidations>
  <printOptions horizontalCentered="1"/>
  <pageMargins left="0.3" right="0.3" top="0.5" bottom="0.5" header="0.3" footer="0.3"/>
  <pageSetup orientation="landscape" r:id="rId1"/>
  <drawing r:id="rId2"/>
  <tableParts count="1">
    <tablePart r:id="rId3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B898CD5E-696C-4CE9-9D43-6671197BD61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G5:G7</xm:sqref>
        </x14:conditionalFormatting>
      </x14:conditionalFormatting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4" ma:contentTypeDescription="Create a new document." ma:contentTypeScope="" ma:versionID="2d714a3296df14eba7a100bb665443ca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49549bf45bfbbfb6cffed527380e77e1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Props1.xml><?xml version="1.0" encoding="utf-8"?>
<ds:datastoreItem xmlns:ds="http://schemas.openxmlformats.org/officeDocument/2006/customXml" ds:itemID="{62FEC0F6-3283-4968-AE61-084D72C39B8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F36EACE-2D6A-4F6F-BFCE-B6787617ED3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3C426A1-BCB4-4B07-829F-55836BBF0546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71af3243-3dd4-4a8d-8c0d-dd76da1f02a5"/>
    <ds:schemaRef ds:uri="230e9df3-be65-4c73-a93b-d1236ebd677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TM00654421</Templat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Stories</vt:lpstr>
      <vt:lpstr>Submissions</vt:lpstr>
      <vt:lpstr>Publications</vt:lpstr>
      <vt:lpstr>List_Publications</vt:lpstr>
      <vt:lpstr>List_Stories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2022-06-14T04:26:47Z</dcterms:created>
  <dcterms:modified xsi:type="dcterms:W3CDTF">2024-10-09T14:25:17Z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